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5236" windowWidth="10980" windowHeight="12855" activeTab="0"/>
  </bookViews>
  <sheets>
    <sheet name="B-Rechner CAMA" sheetId="1" r:id="rId1"/>
    <sheet name="Erklärung zum Rechner" sheetId="2" state="hidden" r:id="rId2"/>
    <sheet name="Tabelle1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Fredy Bihler</author>
  </authors>
  <commentList>
    <comment ref="O29" authorId="0">
      <text>
        <r>
          <rPr>
            <sz val="10"/>
            <rFont val="Tahoma"/>
            <family val="2"/>
          </rPr>
          <t xml:space="preserve">Ordnet den Tarif der Spalte E der Familiengrösse zu.
</t>
        </r>
      </text>
    </comment>
    <comment ref="O30" authorId="0">
      <text>
        <r>
          <rPr>
            <sz val="10"/>
            <rFont val="Tahoma"/>
            <family val="2"/>
          </rPr>
          <t xml:space="preserve">EFB Abzug
</t>
        </r>
      </text>
    </comment>
    <comment ref="O17" authorId="0">
      <text>
        <r>
          <rPr>
            <sz val="10"/>
            <rFont val="Tahoma"/>
            <family val="2"/>
          </rPr>
          <t>Einkommen pro Monat NETTO, also abzüglich Sozialversicherungen.</t>
        </r>
      </text>
    </comment>
    <comment ref="O23" authorId="0">
      <text>
        <r>
          <rPr>
            <sz val="10"/>
            <rFont val="Tahoma"/>
            <family val="2"/>
          </rPr>
          <t>Zu überlegen wäre, ob Steuern und Schuldzahlungen auch berücksichtigt werden müssten.</t>
        </r>
      </text>
    </comment>
    <comment ref="K34" authorId="0">
      <text>
        <r>
          <rPr>
            <sz val="10"/>
            <rFont val="Tahoma"/>
            <family val="2"/>
          </rPr>
          <t xml:space="preserve">Bedingte Formatierung für gewünschtes Resultat
</t>
        </r>
      </text>
    </comment>
  </commentList>
</comments>
</file>

<file path=xl/sharedStrings.xml><?xml version="1.0" encoding="utf-8"?>
<sst xmlns="http://schemas.openxmlformats.org/spreadsheetml/2006/main" count="97" uniqueCount="68">
  <si>
    <t xml:space="preserve">Anzahl </t>
  </si>
  <si>
    <t>jünger als 25: 735.00</t>
  </si>
  <si>
    <t>Personen:</t>
  </si>
  <si>
    <t xml:space="preserve">Kann ich im Caritas Markt einkaufen? </t>
  </si>
  <si>
    <t xml:space="preserve">Geben Sie folgende Angaben ein und die Farbe </t>
  </si>
  <si>
    <t>gibt Ihnen Auskunft:</t>
  </si>
  <si>
    <t>Beispiel:</t>
  </si>
  <si>
    <t>3 Personen</t>
  </si>
  <si>
    <t>GB</t>
  </si>
  <si>
    <t>Wie gross ist Ihre Familie?</t>
  </si>
  <si>
    <t>Miete</t>
  </si>
  <si>
    <t>KK</t>
  </si>
  <si>
    <t>Integrationsbemühungen 100 - 300</t>
  </si>
  <si>
    <t xml:space="preserve">Total: </t>
  </si>
  <si>
    <t>2 Personen</t>
  </si>
  <si>
    <t>Weitere Einkünfte</t>
  </si>
  <si>
    <t>Total Einkünfte</t>
  </si>
  <si>
    <t xml:space="preserve"> -</t>
  </si>
  <si>
    <t>Krankenkassenprämie</t>
  </si>
  <si>
    <t>Kennzahlen nach SKOS</t>
  </si>
  <si>
    <t>Grundbedarf 1 (Einkommen 1 netto)</t>
  </si>
  <si>
    <t>St. Gallen</t>
  </si>
  <si>
    <t>F. Bihler, Caritas St. Gallen</t>
  </si>
  <si>
    <t>Freibetrag EFB gemäss Skos</t>
  </si>
  <si>
    <r>
      <t>Verfügbares Einkommen</t>
    </r>
    <r>
      <rPr>
        <b/>
        <sz val="11"/>
        <rFont val="Arial"/>
        <family val="2"/>
      </rPr>
      <t xml:space="preserve"> 
(ohne Krankenkasse und Miete)</t>
    </r>
  </si>
  <si>
    <t xml:space="preserve"> Ja, Sie dürfen bei uns einkaufen</t>
  </si>
  <si>
    <t>Nein, leider dürfen Sie bei uns nicht einkaufen</t>
  </si>
  <si>
    <t>Noch Fragen? Nehmen Sie bitte für die Abklärung Ihrer Anspruchsberechtigung mit einer Sozialberatungsstelle Kontakt auf.</t>
  </si>
  <si>
    <t>Einkommen 1 (netto im Monat)</t>
  </si>
  <si>
    <t>Einkommen 2 (netto im Monat)</t>
  </si>
  <si>
    <t>SKOS</t>
  </si>
  <si>
    <t>EL</t>
  </si>
  <si>
    <t>Damit sind wir noch rund Fr. 300.-- unter den EL- Vorgaben.</t>
  </si>
  <si>
    <t xml:space="preserve">Wir gewähren einen Einkommensfreibetrag (EFB) auf SKOS-Vorgaben von Fr. 700.-- </t>
  </si>
  <si>
    <t>(SKOS: jünger als 25: 735.00)</t>
  </si>
  <si>
    <t>http://www.svasg.ch/de/online-schalter/pdf/501_2011.pdf</t>
  </si>
  <si>
    <t>2 Ew.</t>
  </si>
  <si>
    <t>F. Bihler, Caritas St. Gallen-Appenzell</t>
  </si>
  <si>
    <t>SKOS 13</t>
  </si>
  <si>
    <t>Grundbedarf nach Haushaltsgrösse 2013 von SKOS empfohlen:</t>
  </si>
  <si>
    <t>EL 2013</t>
  </si>
  <si>
    <t>1.Kind 836</t>
  </si>
  <si>
    <t>Jedes weitere Kind + 278 (gemäss SKOS)</t>
  </si>
  <si>
    <t>1. Kind +836.--</t>
  </si>
  <si>
    <t>je +278</t>
  </si>
  <si>
    <t>1. Person</t>
  </si>
  <si>
    <t>2. Person Erwachsen</t>
  </si>
  <si>
    <t>Für das 1. Kind zusätzlich  </t>
  </si>
  <si>
    <t>Für jedes weitere Kind </t>
  </si>
  <si>
    <t>EL 2014 unter:</t>
  </si>
  <si>
    <t>2. Kind +278</t>
  </si>
  <si>
    <t>Grundbedarf nach Haushaltsgrösse 2015 von SKOS empfohlen:</t>
  </si>
  <si>
    <t>Familienpass:</t>
  </si>
  <si>
    <t>Kinderabzüge auf steuerbares Einkommen.</t>
  </si>
  <si>
    <t>1. kind</t>
  </si>
  <si>
    <t>2. Kind</t>
  </si>
  <si>
    <t>3. Kind</t>
  </si>
  <si>
    <t>4.bis x  Kind</t>
  </si>
  <si>
    <t>nach Abzügen Unterhalt und Kinder</t>
  </si>
  <si>
    <t>Jahreseinkommen</t>
  </si>
  <si>
    <t xml:space="preserve">Jahreseinkommen gem. EL </t>
  </si>
  <si>
    <t>Total zulässige Einkünfte</t>
  </si>
  <si>
    <t xml:space="preserve">Freibetrag EFB gemäss Skos wäre 700.-- </t>
  </si>
  <si>
    <t>Anpassung des Budgetrechners auf EL mit Stufung Kinderbeitrag</t>
  </si>
  <si>
    <t xml:space="preserve">Ab 2. Kind jeweils Beitrag von 279  </t>
  </si>
  <si>
    <t xml:space="preserve">Berechtigung KulturLegi / Caritas-Markt </t>
  </si>
  <si>
    <t xml:space="preserve"> Ja, Sie sind berechtigt</t>
  </si>
  <si>
    <t>Nein, leider sind Sie nicht berechtigt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</si>
</sst>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"/>
      <color indexed="9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5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" fontId="0" fillId="34" borderId="21" xfId="0" applyNumberFormat="1" applyFont="1" applyFill="1" applyBorder="1" applyAlignment="1">
      <alignment/>
    </xf>
    <xf numFmtId="0" fontId="0" fillId="34" borderId="22" xfId="0" applyFont="1" applyFill="1" applyBorder="1" applyAlignment="1">
      <alignment/>
    </xf>
    <xf numFmtId="4" fontId="0" fillId="34" borderId="23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5" fillId="34" borderId="22" xfId="0" applyFont="1" applyFill="1" applyBorder="1" applyAlignment="1" applyProtection="1">
      <alignment/>
      <protection locked="0"/>
    </xf>
    <xf numFmtId="3" fontId="5" fillId="34" borderId="24" xfId="0" applyNumberFormat="1" applyFont="1" applyFill="1" applyBorder="1" applyAlignment="1" applyProtection="1">
      <alignment/>
      <protection locked="0"/>
    </xf>
    <xf numFmtId="3" fontId="2" fillId="34" borderId="25" xfId="0" applyNumberFormat="1" applyFont="1" applyFill="1" applyBorder="1" applyAlignment="1" applyProtection="1">
      <alignment/>
      <protection locked="0"/>
    </xf>
    <xf numFmtId="3" fontId="2" fillId="34" borderId="26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>
      <alignment/>
    </xf>
    <xf numFmtId="3" fontId="5" fillId="34" borderId="24" xfId="0" applyNumberFormat="1" applyFont="1" applyFill="1" applyBorder="1" applyAlignment="1" applyProtection="1">
      <alignment/>
      <protection locked="0"/>
    </xf>
    <xf numFmtId="3" fontId="5" fillId="34" borderId="26" xfId="0" applyNumberFormat="1" applyFont="1" applyFill="1" applyBorder="1" applyAlignment="1" applyProtection="1">
      <alignment/>
      <protection locked="0"/>
    </xf>
    <xf numFmtId="3" fontId="9" fillId="33" borderId="27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1" fillId="34" borderId="28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5" fillId="33" borderId="0" xfId="0" applyFont="1" applyFill="1" applyAlignment="1">
      <alignment horizontal="right"/>
    </xf>
    <xf numFmtId="43" fontId="0" fillId="34" borderId="11" xfId="4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13" fillId="0" borderId="0" xfId="0" applyFont="1" applyAlignment="1">
      <alignment vertical="center"/>
    </xf>
    <xf numFmtId="0" fontId="41" fillId="0" borderId="0" xfId="47" applyAlignment="1">
      <alignment vertical="center"/>
    </xf>
    <xf numFmtId="0" fontId="0" fillId="0" borderId="0" xfId="0" applyFont="1" applyFill="1" applyBorder="1" applyAlignment="1">
      <alignment/>
    </xf>
    <xf numFmtId="14" fontId="8" fillId="33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33" borderId="13" xfId="0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">
    <dxf/>
    <dxf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/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pic>
      <xdr:nvPicPr>
        <xdr:cNvPr id="1" name="Picture 1" descr="Caritas_Markt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2105025</xdr:colOff>
      <xdr:row>0</xdr:row>
      <xdr:rowOff>0</xdr:rowOff>
    </xdr:from>
    <xdr:to>
      <xdr:col>9</xdr:col>
      <xdr:colOff>171450</xdr:colOff>
      <xdr:row>2</xdr:row>
      <xdr:rowOff>466725</xdr:rowOff>
    </xdr:to>
    <xdr:pic>
      <xdr:nvPicPr>
        <xdr:cNvPr id="2" name="Grafik 4" descr="KuLe_Thurgau_ neukle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0"/>
          <a:ext cx="175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4</xdr:row>
      <xdr:rowOff>57150</xdr:rowOff>
    </xdr:from>
    <xdr:to>
      <xdr:col>14</xdr:col>
      <xdr:colOff>371475</xdr:colOff>
      <xdr:row>6</xdr:row>
      <xdr:rowOff>38100</xdr:rowOff>
    </xdr:to>
    <xdr:pic>
      <xdr:nvPicPr>
        <xdr:cNvPr id="1" name="Picture 2" descr="Caritas_Markt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876300"/>
          <a:ext cx="3543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vasg.ch/de/online-schalter/pdf/501_2011.pdf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X43"/>
  <sheetViews>
    <sheetView showGridLines="0" showRowColHeaders="0" tabSelected="1" zoomScalePageLayoutView="0" workbookViewId="0" topLeftCell="A1">
      <selection activeCell="W19" sqref="W19"/>
    </sheetView>
  </sheetViews>
  <sheetFormatPr defaultColWidth="11.421875" defaultRowHeight="12.75"/>
  <cols>
    <col min="1" max="2" width="2.8515625" style="0" customWidth="1"/>
    <col min="4" max="4" width="4.28125" style="0" customWidth="1"/>
    <col min="6" max="6" width="35.140625" style="0" customWidth="1"/>
    <col min="7" max="7" width="5.57421875" style="0" customWidth="1"/>
    <col min="8" max="8" width="11.28125" style="0" customWidth="1"/>
    <col min="9" max="9" width="3.28125" style="0" customWidth="1"/>
    <col min="10" max="10" width="2.8515625" style="0" customWidth="1"/>
    <col min="11" max="11" width="2.00390625" style="0" customWidth="1"/>
    <col min="12" max="12" width="5.140625" style="0" customWidth="1"/>
    <col min="13" max="20" width="11.421875" style="0" hidden="1" customWidth="1"/>
    <col min="21" max="21" width="27.421875" style="0" hidden="1" customWidth="1"/>
    <col min="22" max="22" width="4.57421875" style="0" customWidth="1"/>
    <col min="23" max="28" width="11.421875" style="0" customWidth="1"/>
  </cols>
  <sheetData>
    <row r="1" spans="1:24" ht="7.5" customHeight="1">
      <c r="A1" s="68"/>
      <c r="B1" s="68"/>
      <c r="C1" s="69"/>
      <c r="D1" s="68"/>
      <c r="E1" s="68"/>
      <c r="F1" s="68"/>
      <c r="G1" s="68"/>
      <c r="H1" s="68"/>
      <c r="I1" s="68"/>
      <c r="J1" s="68"/>
      <c r="K1" s="14"/>
      <c r="L1" s="14"/>
      <c r="M1" s="14"/>
      <c r="N1" s="14"/>
      <c r="O1" s="68"/>
      <c r="V1" s="64"/>
      <c r="W1" s="64"/>
      <c r="X1" s="64"/>
    </row>
    <row r="2" spans="1:24" ht="7.5" customHeight="1">
      <c r="A2" s="68"/>
      <c r="B2" s="68"/>
      <c r="C2" s="69"/>
      <c r="D2" s="68"/>
      <c r="E2" s="68"/>
      <c r="F2" s="68"/>
      <c r="G2" s="68"/>
      <c r="H2" s="68"/>
      <c r="I2" s="68"/>
      <c r="J2" s="68"/>
      <c r="K2" s="14"/>
      <c r="L2" s="14"/>
      <c r="M2" s="14"/>
      <c r="N2" s="14"/>
      <c r="O2" s="68"/>
      <c r="V2" s="64"/>
      <c r="W2" s="64"/>
      <c r="X2" s="64"/>
    </row>
    <row r="3" spans="1:24" ht="39.75" customHeight="1">
      <c r="A3" s="68"/>
      <c r="B3" s="68"/>
      <c r="C3" s="69"/>
      <c r="D3" s="68"/>
      <c r="E3" s="68"/>
      <c r="F3" s="68"/>
      <c r="G3" s="68"/>
      <c r="I3" s="68"/>
      <c r="J3" s="90"/>
      <c r="K3" s="14"/>
      <c r="L3" s="14"/>
      <c r="M3" s="14"/>
      <c r="N3" s="14"/>
      <c r="O3" s="68"/>
      <c r="P3" s="112" t="s">
        <v>51</v>
      </c>
      <c r="Q3" s="112"/>
      <c r="R3" s="113"/>
      <c r="S3" s="113"/>
      <c r="T3" s="113"/>
      <c r="U3" s="113"/>
      <c r="V3" s="64"/>
      <c r="W3" s="64"/>
      <c r="X3" s="64"/>
    </row>
    <row r="4" spans="1:24" ht="5.25" customHeight="1" thickBot="1">
      <c r="A4" s="68"/>
      <c r="B4" s="68"/>
      <c r="C4" s="69"/>
      <c r="D4" s="68"/>
      <c r="E4" s="68"/>
      <c r="F4" s="68"/>
      <c r="G4" s="68"/>
      <c r="H4" s="68"/>
      <c r="I4" s="68"/>
      <c r="J4" s="68"/>
      <c r="K4" s="14"/>
      <c r="L4" s="14"/>
      <c r="M4" s="14"/>
      <c r="N4" s="64"/>
      <c r="V4" s="64"/>
      <c r="W4" s="64"/>
      <c r="X4" s="64"/>
    </row>
    <row r="5" spans="1:24" ht="13.5" thickBot="1">
      <c r="A5" s="68"/>
      <c r="B5" s="4"/>
      <c r="C5" s="5"/>
      <c r="D5" s="6"/>
      <c r="E5" s="6"/>
      <c r="F5" s="6"/>
      <c r="G5" s="6"/>
      <c r="H5" s="6"/>
      <c r="I5" s="6"/>
      <c r="J5" s="7"/>
      <c r="K5" s="14"/>
      <c r="L5" s="14"/>
      <c r="M5" s="14"/>
      <c r="N5" s="9"/>
      <c r="O5" s="64"/>
      <c r="Q5" s="94" t="s">
        <v>31</v>
      </c>
      <c r="R5" s="94" t="s">
        <v>30</v>
      </c>
      <c r="V5" s="9"/>
      <c r="W5" s="64"/>
      <c r="X5" s="64"/>
    </row>
    <row r="6" spans="1:24" ht="20.25">
      <c r="A6" s="68"/>
      <c r="B6" s="10"/>
      <c r="C6" s="109" t="s">
        <v>65</v>
      </c>
      <c r="D6" s="12"/>
      <c r="E6" s="91"/>
      <c r="F6" s="12"/>
      <c r="G6" s="13"/>
      <c r="H6" s="14"/>
      <c r="I6" s="14"/>
      <c r="J6" s="15"/>
      <c r="K6" s="14"/>
      <c r="L6" s="14"/>
      <c r="M6" s="14"/>
      <c r="N6" s="9"/>
      <c r="O6" s="64" t="s">
        <v>0</v>
      </c>
      <c r="P6" s="65">
        <v>1</v>
      </c>
      <c r="Q6" s="93">
        <f>'Erklärung zum Rechner'!E7</f>
        <v>1600</v>
      </c>
      <c r="R6" s="8">
        <v>986</v>
      </c>
      <c r="T6" s="92" t="s">
        <v>1</v>
      </c>
      <c r="U6" s="9"/>
      <c r="V6" s="9"/>
      <c r="W6" s="64"/>
      <c r="X6" s="64"/>
    </row>
    <row r="7" spans="1:24" ht="18">
      <c r="A7" s="68"/>
      <c r="B7" s="10"/>
      <c r="C7" s="16" t="s">
        <v>4</v>
      </c>
      <c r="D7" s="17"/>
      <c r="E7" s="17"/>
      <c r="F7" s="17"/>
      <c r="G7" s="18"/>
      <c r="H7" s="14"/>
      <c r="I7" s="14"/>
      <c r="J7" s="15"/>
      <c r="K7" s="14"/>
      <c r="L7" s="14"/>
      <c r="M7" s="14"/>
      <c r="N7" s="9"/>
      <c r="O7" s="64" t="s">
        <v>2</v>
      </c>
      <c r="P7" s="65">
        <v>2</v>
      </c>
      <c r="Q7" s="93">
        <f>'Erklärung zum Rechner'!E8</f>
        <v>2401</v>
      </c>
      <c r="R7" s="8">
        <v>1509</v>
      </c>
      <c r="T7" s="9"/>
      <c r="U7" s="9"/>
      <c r="V7" s="9"/>
      <c r="W7" s="64"/>
      <c r="X7" s="64"/>
    </row>
    <row r="8" spans="1:24" ht="18.75" thickBot="1">
      <c r="A8" s="68"/>
      <c r="B8" s="10"/>
      <c r="C8" s="19" t="s">
        <v>5</v>
      </c>
      <c r="D8" s="20"/>
      <c r="E8" s="20"/>
      <c r="F8" s="20"/>
      <c r="G8" s="21"/>
      <c r="H8" s="14"/>
      <c r="I8" s="14"/>
      <c r="J8" s="15"/>
      <c r="K8" s="14"/>
      <c r="L8" s="14"/>
      <c r="M8" s="14"/>
      <c r="N8" s="9"/>
      <c r="O8" s="64"/>
      <c r="P8" s="65">
        <v>3</v>
      </c>
      <c r="Q8" s="93">
        <f>'Erklärung zum Rechner'!E9</f>
        <v>3237</v>
      </c>
      <c r="R8" s="8">
        <v>1834</v>
      </c>
      <c r="T8" s="9" t="s">
        <v>41</v>
      </c>
      <c r="U8" s="9"/>
      <c r="V8" s="9"/>
      <c r="W8" s="64"/>
      <c r="X8" s="64"/>
    </row>
    <row r="9" spans="1:24" ht="18.75" thickBot="1">
      <c r="A9" s="68"/>
      <c r="B9" s="22"/>
      <c r="C9" s="23"/>
      <c r="D9" s="24"/>
      <c r="E9" s="24"/>
      <c r="F9" s="24"/>
      <c r="G9" s="24"/>
      <c r="H9" s="24"/>
      <c r="I9" s="24"/>
      <c r="J9" s="25"/>
      <c r="K9" s="24"/>
      <c r="L9" s="24"/>
      <c r="M9" s="24"/>
      <c r="N9" s="26"/>
      <c r="O9" s="64"/>
      <c r="P9" s="65">
        <v>4</v>
      </c>
      <c r="Q9" s="93">
        <f>'Erklärung zum Rechner'!E10</f>
        <v>3515</v>
      </c>
      <c r="R9" s="8">
        <v>2110</v>
      </c>
      <c r="T9" s="103" t="s">
        <v>50</v>
      </c>
      <c r="U9" s="9"/>
      <c r="V9" s="26"/>
      <c r="W9" s="29"/>
      <c r="X9" s="64"/>
    </row>
    <row r="10" spans="1:24" ht="18.75" thickBot="1">
      <c r="A10" s="68"/>
      <c r="B10" s="22"/>
      <c r="C10" s="23" t="s">
        <v>9</v>
      </c>
      <c r="D10" s="24"/>
      <c r="E10" s="24"/>
      <c r="F10" s="24"/>
      <c r="G10" s="74"/>
      <c r="H10" s="24"/>
      <c r="I10" s="24"/>
      <c r="J10" s="25"/>
      <c r="K10" s="24"/>
      <c r="L10" s="24"/>
      <c r="M10" s="24"/>
      <c r="N10" s="26"/>
      <c r="O10" s="9"/>
      <c r="P10" s="65">
        <v>5</v>
      </c>
      <c r="Q10" s="93">
        <f>'Erklärung zum Rechner'!E11</f>
        <v>3793</v>
      </c>
      <c r="R10" s="8">
        <v>2386</v>
      </c>
      <c r="T10" s="9"/>
      <c r="U10" s="9"/>
      <c r="V10" s="26"/>
      <c r="W10" s="29"/>
      <c r="X10" s="64"/>
    </row>
    <row r="11" spans="1:24" ht="18">
      <c r="A11" s="68"/>
      <c r="B11" s="22"/>
      <c r="C11" s="23"/>
      <c r="D11" s="24"/>
      <c r="E11" s="24"/>
      <c r="F11" s="24"/>
      <c r="G11" s="71"/>
      <c r="H11" s="24"/>
      <c r="I11" s="24"/>
      <c r="J11" s="25"/>
      <c r="K11" s="24"/>
      <c r="L11" s="24"/>
      <c r="M11" s="24"/>
      <c r="N11" s="26"/>
      <c r="O11" s="9"/>
      <c r="P11" s="65">
        <v>6</v>
      </c>
      <c r="Q11" s="93">
        <f>'Erklärung zum Rechner'!E12</f>
        <v>4071</v>
      </c>
      <c r="R11" s="8">
        <v>2662</v>
      </c>
      <c r="T11" s="9"/>
      <c r="U11" s="9"/>
      <c r="V11" s="26"/>
      <c r="W11" s="29"/>
      <c r="X11" s="64"/>
    </row>
    <row r="12" spans="1:24" ht="18">
      <c r="A12" s="68"/>
      <c r="B12" s="22"/>
      <c r="C12" s="23"/>
      <c r="D12" s="24"/>
      <c r="E12" s="24"/>
      <c r="F12" s="24"/>
      <c r="G12" s="23"/>
      <c r="H12" s="24"/>
      <c r="I12" s="24"/>
      <c r="J12" s="25"/>
      <c r="K12" s="24"/>
      <c r="L12" s="24"/>
      <c r="M12" s="24"/>
      <c r="N12" s="26"/>
      <c r="O12" s="9"/>
      <c r="P12" s="65">
        <v>7</v>
      </c>
      <c r="Q12" s="93">
        <f>'Erklärung zum Rechner'!E13</f>
        <v>4349</v>
      </c>
      <c r="R12" s="8">
        <v>2938</v>
      </c>
      <c r="T12" s="9"/>
      <c r="U12" s="9"/>
      <c r="V12" s="26"/>
      <c r="W12" s="29"/>
      <c r="X12" s="64"/>
    </row>
    <row r="13" spans="1:24" ht="18.75" thickBot="1">
      <c r="A13" s="68"/>
      <c r="B13" s="22"/>
      <c r="C13" s="23"/>
      <c r="D13" s="24"/>
      <c r="E13" s="24"/>
      <c r="F13" s="24"/>
      <c r="G13" s="24"/>
      <c r="H13" s="29" t="s">
        <v>13</v>
      </c>
      <c r="I13" s="24"/>
      <c r="J13" s="25"/>
      <c r="K13" s="24"/>
      <c r="L13" s="24"/>
      <c r="M13" s="24"/>
      <c r="N13" s="26"/>
      <c r="O13" s="9"/>
      <c r="P13" s="65">
        <v>8</v>
      </c>
      <c r="Q13" s="93">
        <f>'Erklärung zum Rechner'!E14</f>
        <v>4627</v>
      </c>
      <c r="R13" s="8">
        <v>3214</v>
      </c>
      <c r="T13" s="9"/>
      <c r="U13" s="9"/>
      <c r="V13" s="26"/>
      <c r="W13" s="29"/>
      <c r="X13" s="64"/>
    </row>
    <row r="14" spans="1:24" ht="18">
      <c r="A14" s="68"/>
      <c r="B14" s="22"/>
      <c r="C14" s="23" t="s">
        <v>28</v>
      </c>
      <c r="D14" s="24"/>
      <c r="E14" s="24"/>
      <c r="F14" s="24"/>
      <c r="G14" s="24"/>
      <c r="H14" s="75"/>
      <c r="I14" s="24"/>
      <c r="J14" s="25"/>
      <c r="K14" s="24"/>
      <c r="L14" s="24"/>
      <c r="M14" s="24"/>
      <c r="N14" s="26"/>
      <c r="O14" s="26"/>
      <c r="V14" s="26"/>
      <c r="W14" s="29"/>
      <c r="X14" s="64"/>
    </row>
    <row r="15" spans="1:24" ht="18">
      <c r="A15" s="68"/>
      <c r="B15" s="22"/>
      <c r="C15" s="23" t="s">
        <v>29</v>
      </c>
      <c r="D15" s="24"/>
      <c r="E15" s="24"/>
      <c r="F15" s="24"/>
      <c r="G15" s="24"/>
      <c r="H15" s="76"/>
      <c r="I15" s="24"/>
      <c r="J15" s="25"/>
      <c r="K15" s="24"/>
      <c r="L15" s="24"/>
      <c r="M15" s="24"/>
      <c r="N15" s="26"/>
      <c r="O15" s="26"/>
      <c r="V15" s="26"/>
      <c r="W15" s="29"/>
      <c r="X15" s="64"/>
    </row>
    <row r="16" spans="1:24" ht="18.75" thickBot="1">
      <c r="A16" s="68"/>
      <c r="B16" s="22"/>
      <c r="C16" s="23" t="s">
        <v>15</v>
      </c>
      <c r="D16" s="24"/>
      <c r="E16" s="24"/>
      <c r="F16" s="24"/>
      <c r="G16" s="24"/>
      <c r="H16" s="77"/>
      <c r="I16" s="24"/>
      <c r="J16" s="25"/>
      <c r="K16" s="24"/>
      <c r="L16" s="24"/>
      <c r="M16" s="24"/>
      <c r="N16" s="26"/>
      <c r="O16" s="26"/>
      <c r="P16" s="27"/>
      <c r="Q16" s="27"/>
      <c r="R16" s="27"/>
      <c r="S16" s="28"/>
      <c r="T16" s="27"/>
      <c r="U16" s="26"/>
      <c r="V16" s="26"/>
      <c r="W16" s="29"/>
      <c r="X16" s="64"/>
    </row>
    <row r="17" spans="1:24" ht="18.75" thickBot="1">
      <c r="A17" s="68"/>
      <c r="B17" s="22"/>
      <c r="C17" s="23"/>
      <c r="D17" s="24"/>
      <c r="E17" s="24"/>
      <c r="F17" s="30" t="s">
        <v>16</v>
      </c>
      <c r="G17" s="24"/>
      <c r="H17" s="78">
        <f>SUM(H14:H16)</f>
        <v>0</v>
      </c>
      <c r="I17" s="23"/>
      <c r="J17" s="25"/>
      <c r="K17" s="24"/>
      <c r="L17" s="24"/>
      <c r="M17" s="24"/>
      <c r="N17" s="26"/>
      <c r="O17" s="26"/>
      <c r="P17" s="27"/>
      <c r="Q17" s="27"/>
      <c r="R17" s="27"/>
      <c r="S17" s="28"/>
      <c r="T17" s="27"/>
      <c r="U17" s="26"/>
      <c r="V17" s="26"/>
      <c r="W17" s="29"/>
      <c r="X17" s="64"/>
    </row>
    <row r="18" spans="1:24" ht="18">
      <c r="A18" s="68"/>
      <c r="B18" s="22"/>
      <c r="C18" s="23" t="s">
        <v>10</v>
      </c>
      <c r="D18" s="24"/>
      <c r="E18" s="24"/>
      <c r="F18" s="24"/>
      <c r="G18" s="32" t="s">
        <v>17</v>
      </c>
      <c r="H18" s="79"/>
      <c r="I18" s="23"/>
      <c r="J18" s="25"/>
      <c r="K18" s="24"/>
      <c r="L18" s="24"/>
      <c r="M18" s="24"/>
      <c r="N18" s="26"/>
      <c r="O18" s="26"/>
      <c r="P18" s="27"/>
      <c r="Q18" s="27"/>
      <c r="R18" s="27"/>
      <c r="S18" s="28"/>
      <c r="T18" s="27"/>
      <c r="U18" s="26"/>
      <c r="V18" s="26"/>
      <c r="W18" s="29"/>
      <c r="X18" s="64"/>
    </row>
    <row r="19" spans="1:24" ht="18.75" thickBot="1">
      <c r="A19" s="68"/>
      <c r="B19" s="22"/>
      <c r="C19" s="23" t="s">
        <v>18</v>
      </c>
      <c r="D19" s="24"/>
      <c r="E19" s="24"/>
      <c r="F19" s="24"/>
      <c r="G19" s="32" t="s">
        <v>17</v>
      </c>
      <c r="H19" s="80"/>
      <c r="I19" s="23"/>
      <c r="J19" s="25"/>
      <c r="K19" s="24"/>
      <c r="L19" s="24"/>
      <c r="M19" s="24"/>
      <c r="N19" s="26"/>
      <c r="O19" s="26"/>
      <c r="P19" s="27"/>
      <c r="Q19" s="27"/>
      <c r="R19" s="27"/>
      <c r="S19" s="28"/>
      <c r="T19" s="27"/>
      <c r="U19" s="26"/>
      <c r="V19" s="26"/>
      <c r="W19" s="29"/>
      <c r="X19" s="64"/>
    </row>
    <row r="20" spans="1:24" ht="39.75" customHeight="1" thickBot="1">
      <c r="A20" s="68"/>
      <c r="B20" s="22"/>
      <c r="C20" s="114" t="s">
        <v>24</v>
      </c>
      <c r="D20" s="115"/>
      <c r="E20" s="115"/>
      <c r="F20" s="115"/>
      <c r="G20" s="24"/>
      <c r="H20" s="81">
        <f>H17-H18-H19</f>
        <v>0</v>
      </c>
      <c r="I20" s="23"/>
      <c r="J20" s="25"/>
      <c r="K20" s="24"/>
      <c r="L20" s="23"/>
      <c r="M20" s="23"/>
      <c r="N20" s="31"/>
      <c r="O20" s="26"/>
      <c r="P20" s="27"/>
      <c r="Q20" s="27"/>
      <c r="R20" s="27"/>
      <c r="S20" s="28"/>
      <c r="T20" s="27"/>
      <c r="U20" s="26"/>
      <c r="V20" s="31"/>
      <c r="W20" s="66"/>
      <c r="X20" s="64"/>
    </row>
    <row r="21" spans="1:24" ht="19.5" thickBot="1" thickTop="1">
      <c r="A21" s="68"/>
      <c r="B21" s="22"/>
      <c r="C21" s="35"/>
      <c r="D21" s="36"/>
      <c r="E21" s="36"/>
      <c r="F21" s="36"/>
      <c r="G21" s="36"/>
      <c r="H21" s="35"/>
      <c r="I21" s="35"/>
      <c r="J21" s="37"/>
      <c r="K21" s="24"/>
      <c r="L21" s="24"/>
      <c r="M21" s="24"/>
      <c r="N21" s="26"/>
      <c r="O21" s="26"/>
      <c r="P21" s="27"/>
      <c r="Q21" s="27"/>
      <c r="R21" s="27"/>
      <c r="S21" s="28"/>
      <c r="T21" s="27"/>
      <c r="U21" s="26"/>
      <c r="V21" s="26"/>
      <c r="W21" s="29"/>
      <c r="X21" s="64"/>
    </row>
    <row r="22" spans="1:24" ht="18.75" hidden="1" thickBot="1">
      <c r="A22" s="68"/>
      <c r="B22" s="38"/>
      <c r="C22" s="39"/>
      <c r="D22" s="39"/>
      <c r="E22" s="40"/>
      <c r="F22" s="40"/>
      <c r="G22" s="41"/>
      <c r="H22" s="41"/>
      <c r="I22" s="42"/>
      <c r="J22" s="43"/>
      <c r="K22" s="40"/>
      <c r="L22" s="40"/>
      <c r="M22" s="40"/>
      <c r="N22" s="42"/>
      <c r="O22" s="26"/>
      <c r="P22" s="27"/>
      <c r="Q22" s="27"/>
      <c r="R22" s="27" t="s">
        <v>14</v>
      </c>
      <c r="S22" s="28">
        <v>1469</v>
      </c>
      <c r="T22" s="27"/>
      <c r="U22" s="26"/>
      <c r="V22" s="42"/>
      <c r="W22" s="41"/>
      <c r="X22" s="64"/>
    </row>
    <row r="23" spans="1:24" ht="18.75" hidden="1" thickBot="1">
      <c r="A23" s="68"/>
      <c r="B23" s="45"/>
      <c r="C23" s="46" t="s">
        <v>19</v>
      </c>
      <c r="D23" s="47"/>
      <c r="E23" s="48"/>
      <c r="F23" s="48"/>
      <c r="G23" s="49"/>
      <c r="H23" s="50"/>
      <c r="I23" s="42"/>
      <c r="J23" s="43"/>
      <c r="K23" s="40"/>
      <c r="L23" s="40"/>
      <c r="M23" s="40"/>
      <c r="N23" s="42"/>
      <c r="O23" s="31"/>
      <c r="P23" s="27"/>
      <c r="Q23" s="27"/>
      <c r="R23" s="27"/>
      <c r="S23" s="28">
        <v>1000</v>
      </c>
      <c r="T23" s="27" t="s">
        <v>10</v>
      </c>
      <c r="U23" s="26"/>
      <c r="V23" s="42"/>
      <c r="W23" s="41"/>
      <c r="X23" s="64"/>
    </row>
    <row r="24" spans="1:24" ht="18" hidden="1">
      <c r="A24" s="68"/>
      <c r="B24" s="38"/>
      <c r="C24" s="39"/>
      <c r="D24" s="39"/>
      <c r="E24" s="40"/>
      <c r="F24" s="40"/>
      <c r="G24" s="41"/>
      <c r="H24" s="41"/>
      <c r="I24" s="42"/>
      <c r="J24" s="43"/>
      <c r="K24" s="40"/>
      <c r="L24" s="40"/>
      <c r="M24" s="40"/>
      <c r="N24" s="42"/>
      <c r="O24" s="34"/>
      <c r="P24" s="27"/>
      <c r="Q24" s="27"/>
      <c r="R24" s="27"/>
      <c r="S24" s="28">
        <v>600</v>
      </c>
      <c r="T24" s="27" t="s">
        <v>11</v>
      </c>
      <c r="U24" s="26"/>
      <c r="V24" s="42"/>
      <c r="W24" s="41"/>
      <c r="X24" s="64"/>
    </row>
    <row r="25" spans="1:24" ht="18" hidden="1">
      <c r="A25" s="68"/>
      <c r="B25" s="38"/>
      <c r="C25" s="39"/>
      <c r="D25" s="40"/>
      <c r="E25" s="40"/>
      <c r="F25" s="40"/>
      <c r="G25" s="41"/>
      <c r="H25" s="41"/>
      <c r="I25" s="42"/>
      <c r="J25" s="43"/>
      <c r="K25" s="40"/>
      <c r="L25" s="40"/>
      <c r="M25" s="40"/>
      <c r="N25" s="42"/>
      <c r="O25" s="31"/>
      <c r="P25" s="33"/>
      <c r="Q25" s="33"/>
      <c r="R25" s="33"/>
      <c r="S25" s="28">
        <f>SUM(S22:S24)</f>
        <v>3069</v>
      </c>
      <c r="T25" s="33"/>
      <c r="U25" s="31"/>
      <c r="V25" s="42"/>
      <c r="W25" s="41"/>
      <c r="X25" s="64"/>
    </row>
    <row r="26" spans="1:24" ht="18.75" hidden="1" thickBot="1">
      <c r="A26" s="68"/>
      <c r="B26" s="38"/>
      <c r="C26" s="39" t="s">
        <v>20</v>
      </c>
      <c r="D26" s="40"/>
      <c r="E26" s="40"/>
      <c r="F26" s="40"/>
      <c r="G26" s="51">
        <f>G10</f>
        <v>0</v>
      </c>
      <c r="H26" s="52" t="e">
        <f>VLOOKUP(G26,P6:R13,2,FALSE)</f>
        <v>#N/A</v>
      </c>
      <c r="I26" s="44"/>
      <c r="J26" s="43"/>
      <c r="K26" s="40"/>
      <c r="L26" s="40"/>
      <c r="M26" s="40"/>
      <c r="N26" s="42"/>
      <c r="O26" s="34"/>
      <c r="P26" s="26"/>
      <c r="Q26" s="26"/>
      <c r="R26" s="26"/>
      <c r="S26" s="26"/>
      <c r="T26" s="26"/>
      <c r="U26" s="26"/>
      <c r="V26" s="42"/>
      <c r="W26" s="41"/>
      <c r="X26" s="64"/>
    </row>
    <row r="27" spans="1:24" ht="13.5" hidden="1" thickBot="1">
      <c r="A27" s="68"/>
      <c r="B27" s="38"/>
      <c r="C27" s="106" t="s">
        <v>62</v>
      </c>
      <c r="D27" s="40"/>
      <c r="E27" s="40"/>
      <c r="F27" s="40"/>
      <c r="G27" s="53">
        <v>0</v>
      </c>
      <c r="H27" s="54"/>
      <c r="I27" s="44"/>
      <c r="J27" s="43"/>
      <c r="K27" s="40"/>
      <c r="L27" s="40"/>
      <c r="M27" s="40"/>
      <c r="N27" s="42"/>
      <c r="O27" s="44"/>
      <c r="P27" s="42"/>
      <c r="Q27" s="42"/>
      <c r="R27" s="42"/>
      <c r="S27" s="42"/>
      <c r="T27" s="42"/>
      <c r="U27" s="42"/>
      <c r="V27" s="42"/>
      <c r="W27" s="41"/>
      <c r="X27" s="64"/>
    </row>
    <row r="28" spans="1:24" ht="12.75" hidden="1">
      <c r="A28" s="68"/>
      <c r="B28" s="38"/>
      <c r="C28" s="39"/>
      <c r="D28" s="40"/>
      <c r="E28" s="40"/>
      <c r="F28" s="40"/>
      <c r="G28" s="41"/>
      <c r="H28" s="55"/>
      <c r="I28" s="44"/>
      <c r="J28" s="43"/>
      <c r="K28" s="40"/>
      <c r="L28" s="39"/>
      <c r="M28" s="39"/>
      <c r="N28" s="56"/>
      <c r="O28" s="56"/>
      <c r="P28" s="56"/>
      <c r="Q28" s="56"/>
      <c r="R28" s="56"/>
      <c r="S28" s="56"/>
      <c r="T28" s="56"/>
      <c r="U28" s="56"/>
      <c r="V28" s="56"/>
      <c r="W28" s="67"/>
      <c r="X28" s="64"/>
    </row>
    <row r="29" spans="1:24" ht="13.5" hidden="1" thickBot="1">
      <c r="A29" s="68"/>
      <c r="B29" s="38"/>
      <c r="C29" s="39"/>
      <c r="D29" s="40"/>
      <c r="E29" s="40"/>
      <c r="F29" s="105" t="s">
        <v>61</v>
      </c>
      <c r="G29" s="51"/>
      <c r="H29" s="83" t="e">
        <f>SUM(H26:H27)</f>
        <v>#N/A</v>
      </c>
      <c r="I29" s="57"/>
      <c r="J29" s="43"/>
      <c r="K29" s="40"/>
      <c r="L29" s="40"/>
      <c r="M29" s="40"/>
      <c r="N29" s="42"/>
      <c r="O29" s="44"/>
      <c r="P29" s="42"/>
      <c r="Q29" s="42"/>
      <c r="R29" s="42"/>
      <c r="S29" s="42"/>
      <c r="T29" s="42"/>
      <c r="U29" s="42"/>
      <c r="V29" s="42"/>
      <c r="W29" s="41"/>
      <c r="X29" s="64"/>
    </row>
    <row r="30" spans="1:24" ht="18.75" thickBot="1">
      <c r="A30" s="68"/>
      <c r="B30" s="84"/>
      <c r="C30" s="85"/>
      <c r="D30" s="86"/>
      <c r="E30" s="86"/>
      <c r="F30" s="86"/>
      <c r="G30" s="86"/>
      <c r="H30" s="87"/>
      <c r="I30" s="87"/>
      <c r="J30" s="88"/>
      <c r="K30" s="24"/>
      <c r="L30" s="24"/>
      <c r="M30" s="24"/>
      <c r="N30" s="26"/>
      <c r="O30" s="34"/>
      <c r="P30" s="26"/>
      <c r="Q30" s="26"/>
      <c r="R30" s="26"/>
      <c r="S30" s="26"/>
      <c r="T30" s="26"/>
      <c r="U30" s="26"/>
      <c r="V30" s="26"/>
      <c r="W30" s="29"/>
      <c r="X30" s="64"/>
    </row>
    <row r="31" spans="1:24" ht="18.75" thickBot="1">
      <c r="A31" s="68"/>
      <c r="B31" s="22"/>
      <c r="C31" s="30"/>
      <c r="D31" s="82" t="e">
        <f>H20-H29</f>
        <v>#N/A</v>
      </c>
      <c r="E31" s="30" t="s">
        <v>66</v>
      </c>
      <c r="F31" s="24"/>
      <c r="G31" s="24"/>
      <c r="H31" s="58"/>
      <c r="I31" s="58"/>
      <c r="J31" s="25"/>
      <c r="K31" s="24"/>
      <c r="L31" s="24"/>
      <c r="M31" s="24"/>
      <c r="N31" s="26"/>
      <c r="O31" s="34"/>
      <c r="P31" s="26"/>
      <c r="Q31" s="26"/>
      <c r="R31" s="26"/>
      <c r="S31" s="26"/>
      <c r="T31" s="26"/>
      <c r="U31" s="26"/>
      <c r="V31" s="26"/>
      <c r="W31" s="29"/>
      <c r="X31" s="64"/>
    </row>
    <row r="32" spans="1:24" ht="18.75" thickBot="1">
      <c r="A32" s="68"/>
      <c r="B32" s="22"/>
      <c r="C32" s="30"/>
      <c r="D32" s="24"/>
      <c r="E32" s="23"/>
      <c r="F32" s="24"/>
      <c r="G32" s="24"/>
      <c r="H32" s="58"/>
      <c r="I32" s="58"/>
      <c r="J32" s="25"/>
      <c r="K32" s="24"/>
      <c r="L32" s="24"/>
      <c r="M32" s="24"/>
      <c r="N32" s="26"/>
      <c r="O32" s="34"/>
      <c r="P32" s="26"/>
      <c r="Q32" s="26"/>
      <c r="R32" s="26"/>
      <c r="S32" s="26"/>
      <c r="T32" s="26"/>
      <c r="U32" s="26"/>
      <c r="V32" s="26"/>
      <c r="W32" s="29"/>
      <c r="X32" s="64"/>
    </row>
    <row r="33" spans="1:24" ht="18.75" customHeight="1" thickBot="1">
      <c r="A33" s="68"/>
      <c r="B33" s="22"/>
      <c r="C33" s="30"/>
      <c r="D33" s="82" t="e">
        <f>H20-H29</f>
        <v>#N/A</v>
      </c>
      <c r="E33" s="116" t="s">
        <v>67</v>
      </c>
      <c r="F33" s="115"/>
      <c r="G33" s="117"/>
      <c r="H33" s="117"/>
      <c r="I33" s="58"/>
      <c r="J33" s="25"/>
      <c r="K33" s="24"/>
      <c r="L33" s="24"/>
      <c r="M33" s="24"/>
      <c r="N33" s="26"/>
      <c r="O33" s="34"/>
      <c r="P33" s="26"/>
      <c r="Q33" s="26"/>
      <c r="R33" s="26"/>
      <c r="S33" s="26"/>
      <c r="T33" s="26"/>
      <c r="U33" s="26"/>
      <c r="V33" s="26"/>
      <c r="W33" s="29"/>
      <c r="X33" s="64"/>
    </row>
    <row r="34" spans="1:24" ht="38.25" customHeight="1">
      <c r="A34" s="68"/>
      <c r="B34" s="22"/>
      <c r="C34" s="110" t="s">
        <v>27</v>
      </c>
      <c r="D34" s="111"/>
      <c r="E34" s="111"/>
      <c r="F34" s="111"/>
      <c r="G34" s="111"/>
      <c r="H34" s="111"/>
      <c r="I34" s="58"/>
      <c r="J34" s="59"/>
      <c r="K34" s="23"/>
      <c r="L34" s="24"/>
      <c r="M34" s="24"/>
      <c r="N34" s="26"/>
      <c r="O34" s="34"/>
      <c r="P34" s="26"/>
      <c r="Q34" s="26"/>
      <c r="R34" s="26"/>
      <c r="S34" s="26"/>
      <c r="T34" s="26"/>
      <c r="U34" s="26"/>
      <c r="V34" s="26"/>
      <c r="W34" s="29"/>
      <c r="X34" s="64"/>
    </row>
    <row r="35" spans="1:24" ht="18.75" customHeight="1" thickBot="1">
      <c r="A35" s="68"/>
      <c r="B35" s="60"/>
      <c r="C35" s="36"/>
      <c r="D35" s="36"/>
      <c r="E35" s="101">
        <v>42087</v>
      </c>
      <c r="F35" s="89" t="s">
        <v>37</v>
      </c>
      <c r="G35" s="102"/>
      <c r="H35" s="61"/>
      <c r="I35" s="62"/>
      <c r="J35" s="37"/>
      <c r="K35" s="24"/>
      <c r="L35" s="24"/>
      <c r="M35" s="24"/>
      <c r="N35" s="26"/>
      <c r="O35" s="34"/>
      <c r="P35" s="26"/>
      <c r="Q35" s="26"/>
      <c r="R35" s="26"/>
      <c r="S35" s="26"/>
      <c r="T35" s="26"/>
      <c r="U35" s="26"/>
      <c r="V35" s="26"/>
      <c r="W35" s="29"/>
      <c r="X35" s="64"/>
    </row>
    <row r="36" spans="1:23" ht="18">
      <c r="A36" s="68"/>
      <c r="B36" s="70"/>
      <c r="C36" s="72"/>
      <c r="D36" s="70"/>
      <c r="E36" s="70"/>
      <c r="F36" s="70"/>
      <c r="G36" s="70"/>
      <c r="H36" s="73"/>
      <c r="I36" s="73"/>
      <c r="J36" s="70"/>
      <c r="K36" s="70"/>
      <c r="L36" s="70"/>
      <c r="M36" s="70"/>
      <c r="N36" s="3"/>
      <c r="O36" s="63"/>
      <c r="P36" s="3"/>
      <c r="Q36" s="3"/>
      <c r="R36" s="3"/>
      <c r="S36" s="3"/>
      <c r="T36" s="3"/>
      <c r="U36" s="3"/>
      <c r="V36" s="3"/>
      <c r="W36" s="3"/>
    </row>
    <row r="37" spans="1:15" ht="12.75">
      <c r="A37" s="68"/>
      <c r="B37" s="68"/>
      <c r="C37" s="69"/>
      <c r="D37" s="68"/>
      <c r="E37" s="68"/>
      <c r="F37" s="68"/>
      <c r="G37" s="68"/>
      <c r="H37" s="68"/>
      <c r="I37" s="68"/>
      <c r="J37" s="68"/>
      <c r="K37" s="68"/>
      <c r="L37" s="68"/>
      <c r="M37" s="68"/>
      <c r="O37" s="1"/>
    </row>
    <row r="38" spans="1:15" ht="13.5" customHeight="1">
      <c r="A38" s="68"/>
      <c r="B38" s="68"/>
      <c r="C38" s="69"/>
      <c r="D38" s="68"/>
      <c r="E38" s="68"/>
      <c r="F38" s="68"/>
      <c r="H38" s="68"/>
      <c r="I38" s="68"/>
      <c r="J38" s="68"/>
      <c r="K38" s="68"/>
      <c r="L38" s="68"/>
      <c r="M38" s="68"/>
      <c r="O38" s="1"/>
    </row>
    <row r="39" spans="1:15" ht="12.75">
      <c r="A39" s="68"/>
      <c r="B39" s="68"/>
      <c r="C39" s="69"/>
      <c r="D39" s="68"/>
      <c r="E39" s="68"/>
      <c r="F39" s="68"/>
      <c r="G39" s="68"/>
      <c r="H39" s="68"/>
      <c r="I39" s="68"/>
      <c r="J39" s="68"/>
      <c r="K39" s="68"/>
      <c r="L39" s="68"/>
      <c r="M39" s="68"/>
      <c r="O39" s="1"/>
    </row>
    <row r="40" spans="1:15" ht="12.75">
      <c r="A40" s="68"/>
      <c r="B40" s="68"/>
      <c r="C40" s="69"/>
      <c r="D40" s="68"/>
      <c r="E40" s="68"/>
      <c r="F40" s="68"/>
      <c r="G40" s="68"/>
      <c r="H40" s="68"/>
      <c r="I40" s="68"/>
      <c r="J40" s="68"/>
      <c r="K40" s="68"/>
      <c r="L40" s="68"/>
      <c r="M40" s="68"/>
      <c r="O40" s="1"/>
    </row>
    <row r="41" spans="1:15" ht="12.75">
      <c r="A41" s="68"/>
      <c r="B41" s="68"/>
      <c r="C41" s="69"/>
      <c r="D41" s="68"/>
      <c r="E41" s="68"/>
      <c r="F41" s="68"/>
      <c r="G41" s="68"/>
      <c r="H41" s="68"/>
      <c r="I41" s="68"/>
      <c r="J41" s="68"/>
      <c r="K41" s="68"/>
      <c r="L41" s="68"/>
      <c r="M41" s="68"/>
      <c r="O41" s="1"/>
    </row>
    <row r="42" spans="1:15" ht="12.75">
      <c r="A42" s="68"/>
      <c r="B42" s="68"/>
      <c r="C42" s="69"/>
      <c r="D42" s="68"/>
      <c r="E42" s="68"/>
      <c r="F42" s="68"/>
      <c r="G42" s="68"/>
      <c r="H42" s="68"/>
      <c r="I42" s="68"/>
      <c r="J42" s="68"/>
      <c r="K42" s="68"/>
      <c r="L42" s="68"/>
      <c r="M42" s="68"/>
      <c r="O42" s="1"/>
    </row>
    <row r="43" spans="3:15" ht="12.75">
      <c r="C43" s="2"/>
      <c r="O43" s="1"/>
    </row>
  </sheetData>
  <sheetProtection password="CF0D" sheet="1"/>
  <mergeCells count="4">
    <mergeCell ref="C34:H34"/>
    <mergeCell ref="P3:U3"/>
    <mergeCell ref="C20:F20"/>
    <mergeCell ref="E33:H33"/>
  </mergeCells>
  <conditionalFormatting sqref="D33">
    <cfRule type="cellIs" priority="1" dxfId="0" operator="between" stopIfTrue="1">
      <formula>-1</formula>
      <formula>-3000</formula>
    </cfRule>
    <cfRule type="cellIs" priority="2" dxfId="3" operator="between" stopIfTrue="1">
      <formula>1</formula>
      <formula>3000</formula>
    </cfRule>
  </conditionalFormatting>
  <conditionalFormatting sqref="D31">
    <cfRule type="cellIs" priority="3" dxfId="2" operator="between" stopIfTrue="1">
      <formula>-3000</formula>
      <formula>0</formula>
    </cfRule>
    <cfRule type="cellIs" priority="4" dxfId="1" operator="between" stopIfTrue="1">
      <formula>300</formula>
      <formula>30000</formula>
    </cfRule>
    <cfRule type="cellIs" priority="5" dxfId="5" operator="equal" stopIfTrue="1">
      <formula>0</formula>
    </cfRule>
  </conditionalFormatting>
  <printOptions/>
  <pageMargins left="0.2362204724409449" right="0.43307086614173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44"/>
  <sheetViews>
    <sheetView zoomScale="80" zoomScaleNormal="80" zoomScalePageLayoutView="0" workbookViewId="0" topLeftCell="A1">
      <selection activeCell="W28" sqref="W28"/>
    </sheetView>
  </sheetViews>
  <sheetFormatPr defaultColWidth="11.421875" defaultRowHeight="12.75"/>
  <cols>
    <col min="9" max="9" width="6.140625" style="0" customWidth="1"/>
    <col min="13" max="13" width="24.140625" style="0" customWidth="1"/>
    <col min="14" max="14" width="7.8515625" style="0" customWidth="1"/>
  </cols>
  <sheetData>
    <row r="1" spans="3:12" ht="18">
      <c r="C1" s="95" t="s">
        <v>33</v>
      </c>
      <c r="D1" s="96"/>
      <c r="E1" s="96"/>
      <c r="F1" s="96"/>
      <c r="G1" s="96"/>
      <c r="H1" s="96"/>
      <c r="I1" s="96"/>
      <c r="J1" s="96"/>
      <c r="K1" s="96"/>
      <c r="L1" s="96"/>
    </row>
    <row r="2" spans="1:12" ht="18">
      <c r="A2" s="14"/>
      <c r="B2" s="68"/>
      <c r="C2" s="95" t="s">
        <v>32</v>
      </c>
      <c r="D2" s="96"/>
      <c r="E2" s="96"/>
      <c r="F2" s="96"/>
      <c r="G2" s="96"/>
      <c r="H2" s="97"/>
      <c r="I2" s="97"/>
      <c r="J2" s="97"/>
      <c r="K2" s="96"/>
      <c r="L2" s="96"/>
    </row>
    <row r="3" spans="1:10" ht="12.75">
      <c r="A3" s="14"/>
      <c r="B3" s="68"/>
      <c r="H3" s="64"/>
      <c r="I3" s="64"/>
      <c r="J3" s="64"/>
    </row>
    <row r="4" spans="1:10" ht="15.75">
      <c r="A4" s="14"/>
      <c r="B4" s="68"/>
      <c r="C4" s="112" t="s">
        <v>39</v>
      </c>
      <c r="D4" s="113"/>
      <c r="E4" s="113"/>
      <c r="F4" s="113"/>
      <c r="G4" s="113"/>
      <c r="H4" s="64"/>
      <c r="I4" s="64"/>
      <c r="J4" s="64"/>
    </row>
    <row r="5" spans="1:17" ht="12.75">
      <c r="A5" s="64"/>
      <c r="H5" s="64"/>
      <c r="I5" s="64"/>
      <c r="J5" s="69"/>
      <c r="K5" s="68"/>
      <c r="L5" s="68"/>
      <c r="M5" s="68"/>
      <c r="N5" s="68"/>
      <c r="O5" s="68"/>
      <c r="P5" s="68"/>
      <c r="Q5" s="68"/>
    </row>
    <row r="6" spans="1:22" ht="18">
      <c r="A6" s="9"/>
      <c r="B6" s="64"/>
      <c r="D6" s="94" t="s">
        <v>38</v>
      </c>
      <c r="E6" s="94" t="s">
        <v>40</v>
      </c>
      <c r="H6" s="9"/>
      <c r="I6" s="64"/>
      <c r="J6" s="69"/>
      <c r="K6" s="68"/>
      <c r="L6" s="68"/>
      <c r="M6" s="68"/>
      <c r="N6" s="68"/>
      <c r="P6" s="68"/>
      <c r="Q6" s="90" t="s">
        <v>21</v>
      </c>
      <c r="V6" t="s">
        <v>58</v>
      </c>
    </row>
    <row r="7" spans="1:22" ht="16.5" thickBot="1">
      <c r="A7" s="9"/>
      <c r="B7" s="64" t="s">
        <v>0</v>
      </c>
      <c r="C7" s="65">
        <v>1</v>
      </c>
      <c r="D7" s="8">
        <v>986</v>
      </c>
      <c r="E7" s="93">
        <v>1600</v>
      </c>
      <c r="F7" s="92" t="s">
        <v>34</v>
      </c>
      <c r="G7" s="9"/>
      <c r="H7" s="9"/>
      <c r="I7" s="64"/>
      <c r="J7" s="69"/>
      <c r="K7" s="68"/>
      <c r="L7" s="68"/>
      <c r="M7" s="68"/>
      <c r="N7" s="68"/>
      <c r="O7" s="68"/>
      <c r="P7" s="68"/>
      <c r="Q7" s="68"/>
      <c r="T7" t="s">
        <v>52</v>
      </c>
      <c r="V7">
        <v>50000</v>
      </c>
    </row>
    <row r="8" spans="1:20" ht="16.5" thickBot="1">
      <c r="A8" s="9"/>
      <c r="B8" s="64" t="s">
        <v>2</v>
      </c>
      <c r="C8" s="65">
        <v>2</v>
      </c>
      <c r="D8" s="8">
        <v>1509</v>
      </c>
      <c r="E8" s="93">
        <v>2401</v>
      </c>
      <c r="F8" s="100" t="s">
        <v>36</v>
      </c>
      <c r="G8" s="9"/>
      <c r="H8" s="9"/>
      <c r="I8" s="64"/>
      <c r="J8" s="5"/>
      <c r="K8" s="6"/>
      <c r="L8" s="6"/>
      <c r="M8" s="6"/>
      <c r="N8" s="6"/>
      <c r="O8" s="6"/>
      <c r="P8" s="6"/>
      <c r="Q8" s="7"/>
      <c r="T8" t="s">
        <v>53</v>
      </c>
    </row>
    <row r="9" spans="1:17" ht="23.25">
      <c r="A9" s="9"/>
      <c r="B9" s="64"/>
      <c r="C9" s="65">
        <v>3</v>
      </c>
      <c r="D9" s="8">
        <v>1834</v>
      </c>
      <c r="E9" s="93">
        <f>E8+836</f>
        <v>3237</v>
      </c>
      <c r="F9" s="103" t="s">
        <v>43</v>
      </c>
      <c r="G9" s="9"/>
      <c r="H9" s="9"/>
      <c r="I9" s="64"/>
      <c r="J9" s="11" t="s">
        <v>3</v>
      </c>
      <c r="K9" s="12"/>
      <c r="L9" s="91"/>
      <c r="M9" s="12"/>
      <c r="N9" s="13"/>
      <c r="O9" s="14"/>
      <c r="P9" s="14"/>
      <c r="Q9" s="15"/>
    </row>
    <row r="10" spans="1:21" ht="18">
      <c r="A10" s="26"/>
      <c r="B10" s="64"/>
      <c r="C10" s="65">
        <v>4</v>
      </c>
      <c r="D10" s="8">
        <v>2110</v>
      </c>
      <c r="E10" s="93">
        <f>E9+$G$11</f>
        <v>3515</v>
      </c>
      <c r="F10" s="103" t="s">
        <v>42</v>
      </c>
      <c r="G10" s="9"/>
      <c r="H10" s="26"/>
      <c r="I10" s="29"/>
      <c r="J10" s="16" t="s">
        <v>4</v>
      </c>
      <c r="K10" s="17"/>
      <c r="L10" s="17"/>
      <c r="M10" s="17"/>
      <c r="N10" s="18"/>
      <c r="O10" s="14"/>
      <c r="P10" s="14"/>
      <c r="Q10" s="15"/>
      <c r="T10" t="s">
        <v>54</v>
      </c>
      <c r="U10">
        <v>10000</v>
      </c>
    </row>
    <row r="11" spans="1:21" ht="18.75" thickBot="1">
      <c r="A11" s="26"/>
      <c r="B11" s="9"/>
      <c r="C11" s="65">
        <v>5</v>
      </c>
      <c r="D11" s="8">
        <v>2386</v>
      </c>
      <c r="E11" s="93">
        <f>E10+$G$11</f>
        <v>3793</v>
      </c>
      <c r="F11" s="9"/>
      <c r="G11" s="9">
        <v>278</v>
      </c>
      <c r="H11" s="26"/>
      <c r="I11" s="29"/>
      <c r="J11" s="19" t="s">
        <v>5</v>
      </c>
      <c r="K11" s="20"/>
      <c r="L11" s="20"/>
      <c r="M11" s="20"/>
      <c r="N11" s="21"/>
      <c r="O11" s="14"/>
      <c r="P11" s="14"/>
      <c r="Q11" s="15"/>
      <c r="T11" t="s">
        <v>55</v>
      </c>
      <c r="U11">
        <v>8000</v>
      </c>
    </row>
    <row r="12" spans="1:21" ht="18.75" thickBot="1">
      <c r="A12" s="26"/>
      <c r="B12" s="9"/>
      <c r="C12" s="65">
        <v>6</v>
      </c>
      <c r="D12" s="8">
        <v>2662</v>
      </c>
      <c r="E12" s="93">
        <f>E11+$G$11</f>
        <v>4071</v>
      </c>
      <c r="F12" s="9"/>
      <c r="G12" s="9"/>
      <c r="H12" s="26"/>
      <c r="I12" s="29"/>
      <c r="J12" s="23"/>
      <c r="K12" s="24"/>
      <c r="L12" s="24"/>
      <c r="M12" s="24"/>
      <c r="N12" s="24"/>
      <c r="O12" s="24"/>
      <c r="P12" s="24"/>
      <c r="Q12" s="25"/>
      <c r="T12" t="s">
        <v>56</v>
      </c>
      <c r="U12">
        <v>6000</v>
      </c>
    </row>
    <row r="13" spans="1:21" ht="18.75" thickBot="1">
      <c r="A13" s="26"/>
      <c r="B13" s="9"/>
      <c r="C13" s="65">
        <v>7</v>
      </c>
      <c r="D13" s="8">
        <v>2938</v>
      </c>
      <c r="E13" s="93">
        <f>E12+$G$11</f>
        <v>4349</v>
      </c>
      <c r="F13" s="9"/>
      <c r="G13" s="9"/>
      <c r="H13" s="26"/>
      <c r="I13" s="29"/>
      <c r="J13" s="23" t="s">
        <v>9</v>
      </c>
      <c r="K13" s="24"/>
      <c r="L13" s="24"/>
      <c r="M13" s="24"/>
      <c r="N13" s="74"/>
      <c r="O13" s="24"/>
      <c r="P13" s="24"/>
      <c r="Q13" s="25"/>
      <c r="T13" t="s">
        <v>57</v>
      </c>
      <c r="U13">
        <v>4000</v>
      </c>
    </row>
    <row r="14" spans="1:17" ht="18">
      <c r="A14" s="26"/>
      <c r="B14" s="9"/>
      <c r="C14" s="65">
        <v>8</v>
      </c>
      <c r="D14" s="8">
        <v>3214</v>
      </c>
      <c r="E14" s="93">
        <f>E13+$G$11</f>
        <v>4627</v>
      </c>
      <c r="F14" s="9"/>
      <c r="G14" s="9"/>
      <c r="H14" s="26"/>
      <c r="I14" s="29"/>
      <c r="J14" s="23"/>
      <c r="K14" s="24"/>
      <c r="L14" s="24"/>
      <c r="M14" s="24"/>
      <c r="N14" s="71"/>
      <c r="O14" s="24"/>
      <c r="P14" s="24"/>
      <c r="Q14" s="25"/>
    </row>
    <row r="15" spans="1:17" ht="18">
      <c r="A15" s="26"/>
      <c r="B15" s="26"/>
      <c r="D15" t="s">
        <v>44</v>
      </c>
      <c r="H15" s="26"/>
      <c r="I15" s="29"/>
      <c r="J15" s="23"/>
      <c r="K15" s="24"/>
      <c r="L15" s="24"/>
      <c r="M15" s="24"/>
      <c r="N15" s="23"/>
      <c r="O15" s="24"/>
      <c r="P15" s="24"/>
      <c r="Q15" s="25"/>
    </row>
    <row r="16" spans="1:17" ht="18.75" thickBot="1">
      <c r="A16" s="26"/>
      <c r="B16" s="26"/>
      <c r="H16" s="26"/>
      <c r="I16" s="29"/>
      <c r="J16" s="23"/>
      <c r="K16" s="24"/>
      <c r="L16" s="24"/>
      <c r="M16" s="24"/>
      <c r="N16" s="24"/>
      <c r="O16" s="29" t="s">
        <v>13</v>
      </c>
      <c r="P16" s="24"/>
      <c r="Q16" s="25"/>
    </row>
    <row r="17" spans="1:21" ht="18">
      <c r="A17" s="26"/>
      <c r="B17" s="26"/>
      <c r="C17" s="27" t="s">
        <v>6</v>
      </c>
      <c r="D17" s="27" t="s">
        <v>7</v>
      </c>
      <c r="E17" s="28">
        <v>1834</v>
      </c>
      <c r="F17" s="27" t="s">
        <v>8</v>
      </c>
      <c r="G17" s="26"/>
      <c r="H17" s="26"/>
      <c r="I17" s="29"/>
      <c r="J17" s="23" t="s">
        <v>28</v>
      </c>
      <c r="K17" s="24"/>
      <c r="L17" s="24"/>
      <c r="M17" s="24"/>
      <c r="N17" s="24"/>
      <c r="O17" s="75"/>
      <c r="P17" s="24"/>
      <c r="Q17" s="25"/>
      <c r="T17" s="1">
        <f>E9</f>
        <v>3237</v>
      </c>
      <c r="U17" t="s">
        <v>31</v>
      </c>
    </row>
    <row r="18" spans="1:21" ht="18">
      <c r="A18" s="26"/>
      <c r="B18" s="26"/>
      <c r="C18" s="27"/>
      <c r="D18" s="27"/>
      <c r="E18" s="28">
        <v>1500</v>
      </c>
      <c r="F18" s="27" t="s">
        <v>10</v>
      </c>
      <c r="G18" s="26"/>
      <c r="H18" s="26"/>
      <c r="I18" s="29"/>
      <c r="J18" s="23" t="s">
        <v>29</v>
      </c>
      <c r="K18" s="24"/>
      <c r="L18" s="24"/>
      <c r="M18" s="24"/>
      <c r="N18" s="24"/>
      <c r="O18" s="76"/>
      <c r="P18" s="24"/>
      <c r="Q18" s="25"/>
      <c r="T18" s="1">
        <f>E18</f>
        <v>1500</v>
      </c>
      <c r="U18" t="s">
        <v>10</v>
      </c>
    </row>
    <row r="19" spans="1:21" ht="18.75" thickBot="1">
      <c r="A19" s="26"/>
      <c r="B19" s="26"/>
      <c r="C19" s="27"/>
      <c r="D19" s="27"/>
      <c r="E19" s="28">
        <v>1000</v>
      </c>
      <c r="F19" s="27" t="s">
        <v>11</v>
      </c>
      <c r="G19" s="26"/>
      <c r="H19" s="26"/>
      <c r="I19" s="29"/>
      <c r="J19" s="23" t="s">
        <v>15</v>
      </c>
      <c r="K19" s="24"/>
      <c r="L19" s="24"/>
      <c r="M19" s="24"/>
      <c r="N19" s="24"/>
      <c r="O19" s="77"/>
      <c r="P19" s="24"/>
      <c r="Q19" s="25"/>
      <c r="T19" s="1">
        <v>800</v>
      </c>
      <c r="U19" t="s">
        <v>11</v>
      </c>
    </row>
    <row r="20" spans="1:17" ht="18.75" thickBot="1">
      <c r="A20" s="26"/>
      <c r="B20" s="26"/>
      <c r="C20" s="27"/>
      <c r="D20" s="27"/>
      <c r="E20" s="28"/>
      <c r="F20" s="27" t="s">
        <v>12</v>
      </c>
      <c r="G20" s="26"/>
      <c r="H20" s="26"/>
      <c r="I20" s="29"/>
      <c r="J20" s="23"/>
      <c r="K20" s="24"/>
      <c r="L20" s="24"/>
      <c r="M20" s="30" t="s">
        <v>16</v>
      </c>
      <c r="N20" s="24"/>
      <c r="O20" s="78">
        <f>SUM(O17:O19)</f>
        <v>0</v>
      </c>
      <c r="P20" s="23"/>
      <c r="Q20" s="25"/>
    </row>
    <row r="21" spans="1:22" ht="18">
      <c r="A21" s="31"/>
      <c r="B21" s="26"/>
      <c r="C21" s="27"/>
      <c r="D21" s="27"/>
      <c r="E21" s="28">
        <f>SUM(E17:E20)</f>
        <v>4334</v>
      </c>
      <c r="F21" s="27">
        <f>12*E21</f>
        <v>52008</v>
      </c>
      <c r="G21" s="26" t="s">
        <v>59</v>
      </c>
      <c r="H21" s="31"/>
      <c r="I21" s="66"/>
      <c r="J21" s="23" t="s">
        <v>10</v>
      </c>
      <c r="K21" s="24"/>
      <c r="L21" s="24"/>
      <c r="M21" s="24"/>
      <c r="N21" s="32" t="s">
        <v>17</v>
      </c>
      <c r="O21" s="79"/>
      <c r="P21" s="23"/>
      <c r="Q21" s="25"/>
      <c r="T21" s="1">
        <f>SUM(T17:T20)</f>
        <v>5537</v>
      </c>
      <c r="U21">
        <f>T21*12</f>
        <v>66444</v>
      </c>
      <c r="V21" t="s">
        <v>60</v>
      </c>
    </row>
    <row r="22" spans="1:17" ht="18.75" thickBot="1">
      <c r="A22" s="26"/>
      <c r="B22" s="26"/>
      <c r="C22" s="27"/>
      <c r="D22" s="27"/>
      <c r="E22" s="28"/>
      <c r="F22" s="27"/>
      <c r="G22" s="26"/>
      <c r="H22" s="26"/>
      <c r="I22" s="29"/>
      <c r="J22" s="23" t="s">
        <v>18</v>
      </c>
      <c r="K22" s="24"/>
      <c r="L22" s="24"/>
      <c r="M22" s="24"/>
      <c r="N22" s="32" t="s">
        <v>17</v>
      </c>
      <c r="O22" s="80"/>
      <c r="P22" s="23"/>
      <c r="Q22" s="25"/>
    </row>
    <row r="23" spans="1:17" ht="18.75" thickBot="1">
      <c r="A23" s="42"/>
      <c r="B23" s="26"/>
      <c r="E23" s="27" t="s">
        <v>14</v>
      </c>
      <c r="F23" s="28">
        <v>1469</v>
      </c>
      <c r="G23" s="27"/>
      <c r="H23" s="42"/>
      <c r="I23" s="41"/>
      <c r="J23" s="114" t="s">
        <v>24</v>
      </c>
      <c r="K23" s="115"/>
      <c r="L23" s="115"/>
      <c r="M23" s="115"/>
      <c r="N23" s="24"/>
      <c r="O23" s="81">
        <f>O20-O21-O22</f>
        <v>0</v>
      </c>
      <c r="P23" s="23"/>
      <c r="Q23" s="25"/>
    </row>
    <row r="24" spans="1:17" ht="19.5" thickBot="1" thickTop="1">
      <c r="A24" s="42"/>
      <c r="B24" s="31"/>
      <c r="E24" s="27"/>
      <c r="F24" s="28">
        <v>1000</v>
      </c>
      <c r="G24" s="27" t="s">
        <v>10</v>
      </c>
      <c r="H24" s="42"/>
      <c r="I24" s="41"/>
      <c r="J24" s="35"/>
      <c r="K24" s="36"/>
      <c r="L24" s="36"/>
      <c r="M24" s="36"/>
      <c r="N24" s="36"/>
      <c r="O24" s="35"/>
      <c r="P24" s="35"/>
      <c r="Q24" s="37"/>
    </row>
    <row r="25" spans="1:17" ht="18.75" thickBot="1">
      <c r="A25" s="42"/>
      <c r="B25" s="34"/>
      <c r="E25" s="27"/>
      <c r="F25" s="28">
        <v>600</v>
      </c>
      <c r="G25" s="27" t="s">
        <v>11</v>
      </c>
      <c r="H25" s="42"/>
      <c r="I25" s="41"/>
      <c r="J25" s="39"/>
      <c r="K25" s="39"/>
      <c r="L25" s="40"/>
      <c r="M25" s="40"/>
      <c r="N25" s="41"/>
      <c r="O25" s="41"/>
      <c r="P25" s="42"/>
      <c r="Q25" s="43"/>
    </row>
    <row r="26" spans="1:17" ht="18.75" thickBot="1">
      <c r="A26" s="42"/>
      <c r="B26" s="31"/>
      <c r="E26" s="33"/>
      <c r="F26" s="28">
        <f>SUM(F23:F25)</f>
        <v>3069</v>
      </c>
      <c r="G26" s="33"/>
      <c r="H26" s="42"/>
      <c r="I26" s="41"/>
      <c r="J26" s="46" t="s">
        <v>19</v>
      </c>
      <c r="K26" s="47"/>
      <c r="L26" s="48"/>
      <c r="M26" s="48"/>
      <c r="N26" s="49"/>
      <c r="O26" s="50"/>
      <c r="P26" s="42"/>
      <c r="Q26" s="43"/>
    </row>
    <row r="27" spans="1:21" ht="18">
      <c r="A27" s="42"/>
      <c r="B27" s="34"/>
      <c r="C27" s="26"/>
      <c r="D27" s="26"/>
      <c r="E27" s="26"/>
      <c r="F27" s="26"/>
      <c r="G27" s="26"/>
      <c r="H27" s="42"/>
      <c r="I27" s="41"/>
      <c r="J27" s="39"/>
      <c r="K27" s="39"/>
      <c r="L27" s="40"/>
      <c r="M27" s="40"/>
      <c r="N27" s="41"/>
      <c r="O27" s="41"/>
      <c r="P27" s="42"/>
      <c r="Q27" s="43"/>
      <c r="T27" s="107">
        <v>42087</v>
      </c>
      <c r="U27" s="108" t="s">
        <v>63</v>
      </c>
    </row>
    <row r="28" spans="1:21" ht="12.75">
      <c r="A28" s="42"/>
      <c r="B28" s="44"/>
      <c r="C28" s="42"/>
      <c r="D28" s="42"/>
      <c r="E28" s="42"/>
      <c r="F28" s="42"/>
      <c r="G28" s="42"/>
      <c r="H28" s="42"/>
      <c r="I28" s="41"/>
      <c r="J28" s="39"/>
      <c r="K28" s="40"/>
      <c r="L28" s="40"/>
      <c r="M28" s="40"/>
      <c r="N28" s="41"/>
      <c r="O28" s="41"/>
      <c r="P28" s="42"/>
      <c r="Q28" s="43"/>
      <c r="U28" s="108" t="s">
        <v>64</v>
      </c>
    </row>
    <row r="29" spans="1:17" ht="13.5" thickBot="1">
      <c r="A29" s="56"/>
      <c r="B29" s="56"/>
      <c r="C29" s="92" t="s">
        <v>49</v>
      </c>
      <c r="D29" s="56"/>
      <c r="E29" s="56"/>
      <c r="F29" s="56"/>
      <c r="G29" s="56"/>
      <c r="H29" s="56"/>
      <c r="I29" s="67"/>
      <c r="J29" s="39" t="s">
        <v>20</v>
      </c>
      <c r="K29" s="40"/>
      <c r="L29" s="40"/>
      <c r="M29" s="40"/>
      <c r="N29" s="51">
        <f>N13</f>
        <v>0</v>
      </c>
      <c r="O29" s="52" t="e">
        <f>VLOOKUP(N29,W9:X16,2,FALSE)</f>
        <v>#N/A</v>
      </c>
      <c r="P29" s="44"/>
      <c r="Q29" s="43"/>
    </row>
    <row r="30" spans="1:17" ht="13.5" thickBot="1">
      <c r="A30" s="42"/>
      <c r="B30" s="44"/>
      <c r="C30" s="99" t="s">
        <v>35</v>
      </c>
      <c r="D30" s="42"/>
      <c r="E30" s="42"/>
      <c r="F30" s="42"/>
      <c r="G30" s="42"/>
      <c r="H30" s="42"/>
      <c r="I30" s="41"/>
      <c r="J30" s="39" t="s">
        <v>23</v>
      </c>
      <c r="K30" s="40"/>
      <c r="L30" s="40"/>
      <c r="M30" s="40"/>
      <c r="N30" s="53">
        <f>N14</f>
        <v>0</v>
      </c>
      <c r="O30" s="54">
        <v>700</v>
      </c>
      <c r="P30" s="44"/>
      <c r="Q30" s="43"/>
    </row>
    <row r="31" spans="1:17" ht="18">
      <c r="A31" s="26"/>
      <c r="B31" s="34"/>
      <c r="C31" s="98" t="s">
        <v>45</v>
      </c>
      <c r="D31" s="26"/>
      <c r="E31" s="26"/>
      <c r="F31" s="27">
        <v>1600</v>
      </c>
      <c r="G31" s="26"/>
      <c r="H31" s="26"/>
      <c r="I31" s="29"/>
      <c r="J31" s="39"/>
      <c r="K31" s="40"/>
      <c r="L31" s="40"/>
      <c r="M31" s="40"/>
      <c r="N31" s="41"/>
      <c r="O31" s="55"/>
      <c r="P31" s="44"/>
      <c r="Q31" s="43"/>
    </row>
    <row r="32" spans="1:17" ht="18.75" thickBot="1">
      <c r="A32" s="26"/>
      <c r="B32" s="34"/>
      <c r="C32" s="98" t="s">
        <v>46</v>
      </c>
      <c r="D32" s="26"/>
      <c r="E32" s="26"/>
      <c r="F32" s="27">
        <v>2401</v>
      </c>
      <c r="G32" s="26"/>
      <c r="H32" s="26"/>
      <c r="I32" s="29"/>
      <c r="J32" s="39"/>
      <c r="K32" s="40"/>
      <c r="L32" s="40"/>
      <c r="M32" s="40" t="s">
        <v>16</v>
      </c>
      <c r="N32" s="51"/>
      <c r="O32" s="83" t="e">
        <f>SUM(O29:O30)</f>
        <v>#N/A</v>
      </c>
      <c r="P32" s="57"/>
      <c r="Q32" s="43"/>
    </row>
    <row r="33" spans="1:17" ht="18.75" thickBot="1">
      <c r="A33" s="26"/>
      <c r="B33" s="34"/>
      <c r="C33" s="98" t="s">
        <v>47</v>
      </c>
      <c r="D33" s="27"/>
      <c r="F33" s="104">
        <v>836</v>
      </c>
      <c r="H33" s="26"/>
      <c r="I33" s="29"/>
      <c r="J33" s="85"/>
      <c r="K33" s="86"/>
      <c r="L33" s="86"/>
      <c r="M33" s="86"/>
      <c r="N33" s="86"/>
      <c r="O33" s="87"/>
      <c r="P33" s="87"/>
      <c r="Q33" s="88"/>
    </row>
    <row r="34" spans="1:17" ht="18.75" thickBot="1">
      <c r="A34" s="26"/>
      <c r="B34" s="34"/>
      <c r="C34" s="98" t="s">
        <v>48</v>
      </c>
      <c r="D34" s="27"/>
      <c r="F34" s="104">
        <v>278</v>
      </c>
      <c r="H34" s="26"/>
      <c r="I34" s="29"/>
      <c r="J34" s="30"/>
      <c r="K34" s="82" t="e">
        <f>O23-O32</f>
        <v>#N/A</v>
      </c>
      <c r="L34" s="23" t="s">
        <v>25</v>
      </c>
      <c r="M34" s="24"/>
      <c r="N34" s="24"/>
      <c r="O34" s="58"/>
      <c r="P34" s="58"/>
      <c r="Q34" s="25"/>
    </row>
    <row r="35" spans="1:17" ht="18.75" thickBot="1">
      <c r="A35" s="26"/>
      <c r="B35" s="34"/>
      <c r="H35" s="26"/>
      <c r="I35" s="29"/>
      <c r="J35" s="30"/>
      <c r="K35" s="24"/>
      <c r="L35" s="23"/>
      <c r="M35" s="24"/>
      <c r="N35" s="24"/>
      <c r="O35" s="58"/>
      <c r="P35" s="58"/>
      <c r="Q35" s="25"/>
    </row>
    <row r="36" spans="1:17" ht="18.75" thickBot="1">
      <c r="A36" s="26"/>
      <c r="B36" s="34"/>
      <c r="C36" s="26"/>
      <c r="D36" s="33"/>
      <c r="F36" s="104"/>
      <c r="H36" s="26"/>
      <c r="I36" s="29"/>
      <c r="J36" s="30"/>
      <c r="K36" s="82" t="e">
        <f>O23-O32</f>
        <v>#N/A</v>
      </c>
      <c r="L36" s="118" t="s">
        <v>26</v>
      </c>
      <c r="M36" s="115"/>
      <c r="N36" s="117"/>
      <c r="O36" s="117"/>
      <c r="P36" s="58"/>
      <c r="Q36" s="25"/>
    </row>
    <row r="37" spans="1:17" ht="39.75" customHeight="1">
      <c r="A37" s="3"/>
      <c r="B37" s="63"/>
      <c r="C37" s="3"/>
      <c r="D37" s="3"/>
      <c r="E37" s="3"/>
      <c r="F37" s="3"/>
      <c r="G37" s="3"/>
      <c r="H37" s="3"/>
      <c r="I37" s="3"/>
      <c r="J37" s="119" t="s">
        <v>27</v>
      </c>
      <c r="K37" s="120"/>
      <c r="L37" s="120"/>
      <c r="M37" s="120"/>
      <c r="N37" s="120"/>
      <c r="O37" s="120"/>
      <c r="P37" s="58"/>
      <c r="Q37" s="59"/>
    </row>
    <row r="38" spans="2:17" ht="18.75" thickBot="1">
      <c r="B38" s="1"/>
      <c r="J38" s="36"/>
      <c r="K38" s="36"/>
      <c r="L38" s="36"/>
      <c r="M38" s="36"/>
      <c r="N38" s="89" t="s">
        <v>22</v>
      </c>
      <c r="O38" s="61"/>
      <c r="P38" s="62"/>
      <c r="Q38" s="37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</sheetData>
  <sheetProtection/>
  <mergeCells count="4">
    <mergeCell ref="C4:G4"/>
    <mergeCell ref="J23:M23"/>
    <mergeCell ref="L36:O36"/>
    <mergeCell ref="J37:O37"/>
  </mergeCells>
  <conditionalFormatting sqref="K36">
    <cfRule type="cellIs" priority="1" dxfId="0" operator="equal" stopIfTrue="1">
      <formula>0</formula>
    </cfRule>
    <cfRule type="cellIs" priority="2" dxfId="3" operator="between" stopIfTrue="1">
      <formula>300</formula>
      <formula>3000</formula>
    </cfRule>
  </conditionalFormatting>
  <conditionalFormatting sqref="K34">
    <cfRule type="cellIs" priority="3" dxfId="2" operator="between" stopIfTrue="1">
      <formula>-3000</formula>
      <formula>300</formula>
    </cfRule>
    <cfRule type="cellIs" priority="4" dxfId="1" operator="between" stopIfTrue="1">
      <formula>300</formula>
      <formula>30000</formula>
    </cfRule>
    <cfRule type="cellIs" priority="5" dxfId="0" operator="equal" stopIfTrue="1">
      <formula>0</formula>
    </cfRule>
  </conditionalFormatting>
  <hyperlinks>
    <hyperlink ref="C30" r:id="rId1" display="http://www.svasg.ch/de/online-schalter/pdf/501_2011.pdf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7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Bihler Fredy</dc:creator>
  <cp:keywords/>
  <dc:description/>
  <cp:lastModifiedBy>cake</cp:lastModifiedBy>
  <cp:lastPrinted>2015-03-23T08:33:26Z</cp:lastPrinted>
  <dcterms:created xsi:type="dcterms:W3CDTF">2007-03-06T20:20:11Z</dcterms:created>
  <dcterms:modified xsi:type="dcterms:W3CDTF">2016-04-20T11:09:51Z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